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dek\Desktop\"/>
    </mc:Choice>
  </mc:AlternateContent>
  <bookViews>
    <workbookView xWindow="0" yWindow="0" windowWidth="28800" windowHeight="11835"/>
  </bookViews>
  <sheets>
    <sheet name="Formularz cenowy" sheetId="20" r:id="rId1"/>
  </sheets>
  <definedNames>
    <definedName name="_xlnm.Print_Area" localSheetId="0">'Formularz cenowy'!$A$1:$I$36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C33" i="20" l="1"/>
  <c r="F33" i="20"/>
  <c r="F10" i="20"/>
  <c r="C22" i="20"/>
  <c r="F22" i="20"/>
  <c r="F32" i="20"/>
  <c r="F31" i="20"/>
  <c r="F30" i="20"/>
  <c r="F21" i="20"/>
  <c r="F20" i="20"/>
  <c r="F19" i="20"/>
  <c r="A33" i="20"/>
  <c r="A22" i="20"/>
  <c r="D31" i="20"/>
  <c r="D32" i="20"/>
  <c r="E31" i="20"/>
  <c r="E32" i="20"/>
  <c r="E30" i="20"/>
  <c r="E20" i="20"/>
  <c r="E21" i="20"/>
  <c r="E22" i="20"/>
  <c r="E19" i="20"/>
  <c r="D10" i="20"/>
  <c r="E10" i="20"/>
  <c r="E33" i="20"/>
  <c r="G20" i="20"/>
  <c r="G21" i="20"/>
  <c r="G31" i="20"/>
  <c r="G32" i="20"/>
  <c r="D30" i="20"/>
  <c r="G30" i="20"/>
  <c r="D33" i="20"/>
  <c r="G22" i="20"/>
  <c r="D21" i="20"/>
  <c r="D20" i="20"/>
  <c r="G19" i="20"/>
  <c r="D19" i="20"/>
  <c r="G10" i="20"/>
  <c r="G33" i="20"/>
  <c r="H20" i="20"/>
  <c r="I20" i="20"/>
  <c r="H21" i="20"/>
  <c r="I21" i="20"/>
  <c r="D22" i="20"/>
  <c r="H10" i="20"/>
  <c r="I10" i="20"/>
  <c r="H31" i="20"/>
  <c r="I31" i="20"/>
  <c r="H32" i="20"/>
  <c r="I32" i="20"/>
  <c r="H30" i="20"/>
  <c r="H19" i="20"/>
  <c r="H22" i="20"/>
  <c r="I19" i="20"/>
  <c r="I22" i="20"/>
  <c r="I30" i="20"/>
  <c r="I33" i="20"/>
  <c r="H33" i="20"/>
  <c r="I35" i="20"/>
  <c r="I36" i="20"/>
</calcChain>
</file>

<file path=xl/sharedStrings.xml><?xml version="1.0" encoding="utf-8"?>
<sst xmlns="http://schemas.openxmlformats.org/spreadsheetml/2006/main" count="78" uniqueCount="37">
  <si>
    <t>Taryfa</t>
  </si>
  <si>
    <t>Zużycie gazu</t>
  </si>
  <si>
    <t>Opłata miesięczna za zużyty gaz</t>
  </si>
  <si>
    <t>Opłaty abonamentowe za miesiąc</t>
  </si>
  <si>
    <t>Razem 
netto</t>
  </si>
  <si>
    <t>Stała</t>
  </si>
  <si>
    <t xml:space="preserve">Zmienna </t>
  </si>
  <si>
    <t>W - 6B.1</t>
  </si>
  <si>
    <t>kWh</t>
  </si>
  <si>
    <t>kWh/h</t>
  </si>
  <si>
    <t>(kWh/h*h)*zł</t>
  </si>
  <si>
    <t>kWh*zł</t>
  </si>
  <si>
    <t>zł</t>
  </si>
  <si>
    <t>W - 6A.1</t>
  </si>
  <si>
    <t>W - 5.1</t>
  </si>
  <si>
    <t>Suma netto</t>
  </si>
  <si>
    <t>Suma brutto</t>
  </si>
  <si>
    <t>Obiekt</t>
  </si>
  <si>
    <t>w - 6A.1</t>
  </si>
  <si>
    <t>Słoneczna 46 KOG.</t>
  </si>
  <si>
    <t>Bałtycka 17B</t>
  </si>
  <si>
    <t>Moc zamówiona</t>
  </si>
  <si>
    <t>Bałtycka 151</t>
  </si>
  <si>
    <t>Fałata 23</t>
  </si>
  <si>
    <t>Razem Brutto</t>
  </si>
  <si>
    <t>Całość</t>
  </si>
  <si>
    <t>Bałtycka 37A</t>
  </si>
  <si>
    <t>Bałtycka 37</t>
  </si>
  <si>
    <t>Żytnia 71</t>
  </si>
  <si>
    <t>UWAGI:</t>
  </si>
  <si>
    <t>* STAWKI OPŁATY PRZESYŁOWEJ WEDŁUG TARYFY POLSKIEJ SPÓŁKI GAZOWNICTWA SP. Z O.O. NR 3 DLA USŁUG DYSTRYBUCJI PALIW GAZOWYCH I USŁUG REGAZYFIKACJI SKROPLONEGO GAZU ZIEMNEGO Z DNIA 17 GRUDNIA 2014</t>
  </si>
  <si>
    <t>Opłata za przesył*</t>
  </si>
  <si>
    <t>m-c x zł</t>
  </si>
  <si>
    <t>kWh x zł</t>
  </si>
  <si>
    <r>
      <t xml:space="preserve"> źródło: </t>
    </r>
    <r>
      <rPr>
        <sz val="10"/>
        <color rgb="FF0070C0"/>
        <rFont val="Arial"/>
        <family val="2"/>
        <charset val="238"/>
      </rPr>
      <t>www.psgaz.pl/taryfa</t>
    </r>
  </si>
  <si>
    <t>Formularz cenowy na potrzeby przetargu na sprzedaż gazu ziemnego wysokometanowego grupy E na 2018r dla obiektów należących do MPEC Sp. z o.o.</t>
  </si>
  <si>
    <t>Wprowadzić dane w żółte pola (w ujęciu zł/ 1 kWh do pięciu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</si>
</sst>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0\ _z_ł_-;\-* #,##0.0000\ _z_ł_-;_-* &quot;-&quot;??\ _z_ł_-;_-@_-"/>
    <numFmt numFmtId="165" formatCode="_-* #,##0\ _z_ł_-;\-* #,##0\ _z_ł_-;_-* &quot;-&quot;??\ _z_ł_-;_-@_-"/>
    <numFmt numFmtId="166" formatCode="_-* #,##0.00000\ _z_ł_-;\-* #,##0.00000\ _z_ł_-;_-* &quot;-&quot;??\ _z_ł_-;_-@_-"/>
    <numFmt numFmtId="167" formatCode="_-* #,##0.00000\ _z_ł_-;\-* #,##0.00000\ _z_ł_-;_-* &quot;-&quot;???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Alignment="1"/>
    <xf numFmtId="167" fontId="0" fillId="0" borderId="0" xfId="0" applyNumberFormat="1"/>
    <xf numFmtId="164" fontId="4" fillId="0" borderId="0" xfId="1" applyNumberFormat="1" applyFont="1" applyFill="1" applyBorder="1"/>
    <xf numFmtId="0" fontId="7" fillId="0" borderId="0" xfId="0" applyFont="1" applyFill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4" fontId="8" fillId="2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0" fillId="3" borderId="1" xfId="0" applyFill="1" applyBorder="1"/>
    <xf numFmtId="0" fontId="7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/>
    <xf numFmtId="165" fontId="1" fillId="0" borderId="0" xfId="0" applyNumberFormat="1" applyFont="1" applyFill="1"/>
    <xf numFmtId="44" fontId="2" fillId="0" borderId="1" xfId="2" applyFont="1" applyFill="1" applyBorder="1" applyAlignment="1">
      <alignment horizontal="center" vertical="center"/>
    </xf>
    <xf numFmtId="44" fontId="1" fillId="0" borderId="0" xfId="0" applyNumberFormat="1" applyFont="1" applyFill="1"/>
    <xf numFmtId="44" fontId="0" fillId="0" borderId="0" xfId="0" applyNumberFormat="1"/>
    <xf numFmtId="0" fontId="7" fillId="0" borderId="0" xfId="0" applyFont="1" applyFill="1" applyAlignment="1"/>
    <xf numFmtId="0" fontId="0" fillId="0" borderId="0" xfId="0" applyFill="1"/>
    <xf numFmtId="166" fontId="3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3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/>
    <xf numFmtId="0" fontId="7" fillId="0" borderId="0" xfId="0" applyFont="1" applyAlignment="1">
      <alignment horizontal="center" wrapText="1"/>
    </xf>
  </cellXfs>
  <cellStyles count="4">
    <cellStyle name="Dziesiętny" xfId="1" builtinId="3"/>
    <cellStyle name="Hiperłącze" xfId="3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gaz.pl/tary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120" zoomScaleNormal="120" workbookViewId="0">
      <selection activeCell="F33" sqref="F33"/>
    </sheetView>
  </sheetViews>
  <sheetFormatPr defaultRowHeight="12.75" x14ac:dyDescent="0.2"/>
  <cols>
    <col min="1" max="1" width="13.5703125" customWidth="1"/>
    <col min="2" max="4" width="13.7109375" customWidth="1"/>
    <col min="5" max="5" width="12.42578125" customWidth="1"/>
    <col min="6" max="6" width="12.85546875" style="29" customWidth="1"/>
    <col min="7" max="7" width="12.5703125" style="29" customWidth="1"/>
    <col min="8" max="8" width="16" customWidth="1"/>
    <col min="9" max="9" width="16.42578125" customWidth="1"/>
    <col min="10" max="10" width="11.7109375" bestFit="1" customWidth="1"/>
    <col min="11" max="11" width="16.42578125" customWidth="1"/>
  </cols>
  <sheetData>
    <row r="1" spans="1:11" x14ac:dyDescent="0.2">
      <c r="A1" s="17"/>
      <c r="B1" s="4"/>
      <c r="C1" s="4"/>
      <c r="D1" s="4"/>
      <c r="E1" s="4"/>
      <c r="F1" s="28"/>
      <c r="G1" s="28"/>
      <c r="H1" s="4"/>
      <c r="I1" s="4"/>
    </row>
    <row r="2" spans="1:11" ht="27" customHeight="1" x14ac:dyDescent="0.2">
      <c r="A2" s="51" t="s">
        <v>35</v>
      </c>
      <c r="B2" s="51"/>
      <c r="C2" s="51"/>
      <c r="D2" s="51"/>
      <c r="E2" s="51"/>
      <c r="F2" s="51"/>
      <c r="G2" s="51"/>
      <c r="H2" s="51"/>
      <c r="I2" s="51"/>
    </row>
    <row r="3" spans="1:11" x14ac:dyDescent="0.2">
      <c r="D3" s="2"/>
    </row>
    <row r="4" spans="1:11" x14ac:dyDescent="0.2">
      <c r="A4" s="21" t="s">
        <v>0</v>
      </c>
      <c r="B4" s="22" t="s">
        <v>7</v>
      </c>
      <c r="C4" s="3"/>
      <c r="D4" s="2"/>
      <c r="E4" s="2"/>
      <c r="F4" s="2"/>
      <c r="G4" s="2"/>
      <c r="H4" s="2"/>
      <c r="I4" s="2"/>
    </row>
    <row r="5" spans="1:11" ht="13.15" customHeight="1" x14ac:dyDescent="0.2">
      <c r="A5" s="41" t="s">
        <v>1</v>
      </c>
      <c r="B5" s="41" t="s">
        <v>17</v>
      </c>
      <c r="C5" s="42" t="s">
        <v>21</v>
      </c>
      <c r="D5" s="41" t="s">
        <v>2</v>
      </c>
      <c r="E5" s="41" t="s">
        <v>3</v>
      </c>
      <c r="F5" s="49" t="s">
        <v>31</v>
      </c>
      <c r="G5" s="49"/>
      <c r="H5" s="41" t="s">
        <v>4</v>
      </c>
      <c r="I5" s="42" t="s">
        <v>24</v>
      </c>
    </row>
    <row r="6" spans="1:11" x14ac:dyDescent="0.2">
      <c r="A6" s="50"/>
      <c r="B6" s="50"/>
      <c r="C6" s="43"/>
      <c r="D6" s="50"/>
      <c r="E6" s="50"/>
      <c r="F6" s="45" t="s">
        <v>5</v>
      </c>
      <c r="G6" s="45" t="s">
        <v>6</v>
      </c>
      <c r="H6" s="41"/>
      <c r="I6" s="43"/>
    </row>
    <row r="7" spans="1:11" ht="20.45" customHeight="1" x14ac:dyDescent="0.2">
      <c r="A7" s="50"/>
      <c r="B7" s="50"/>
      <c r="C7" s="43"/>
      <c r="D7" s="50"/>
      <c r="E7" s="50"/>
      <c r="F7" s="46"/>
      <c r="G7" s="46"/>
      <c r="H7" s="41"/>
      <c r="I7" s="43"/>
    </row>
    <row r="8" spans="1:11" x14ac:dyDescent="0.2">
      <c r="A8" s="50"/>
      <c r="B8" s="50"/>
      <c r="C8" s="44"/>
      <c r="D8" s="18"/>
      <c r="E8" s="19"/>
      <c r="F8" s="30">
        <v>6.6499999999999997E-3</v>
      </c>
      <c r="G8" s="30">
        <v>2.3900000000000001E-2</v>
      </c>
      <c r="H8" s="41"/>
      <c r="I8" s="44"/>
    </row>
    <row r="9" spans="1:11" x14ac:dyDescent="0.2">
      <c r="A9" s="9" t="s">
        <v>8</v>
      </c>
      <c r="B9" s="9" t="s">
        <v>7</v>
      </c>
      <c r="C9" s="9">
        <v>3404</v>
      </c>
      <c r="D9" s="9" t="s">
        <v>33</v>
      </c>
      <c r="E9" s="9" t="s">
        <v>32</v>
      </c>
      <c r="F9" s="31" t="s">
        <v>10</v>
      </c>
      <c r="G9" s="31" t="s">
        <v>11</v>
      </c>
      <c r="H9" s="9" t="s">
        <v>12</v>
      </c>
      <c r="I9" s="9" t="s">
        <v>12</v>
      </c>
      <c r="K9" s="8"/>
    </row>
    <row r="10" spans="1:11" x14ac:dyDescent="0.2">
      <c r="A10" s="10">
        <v>21430000</v>
      </c>
      <c r="B10" s="11" t="s">
        <v>19</v>
      </c>
      <c r="C10" s="10">
        <v>3404</v>
      </c>
      <c r="D10" s="12">
        <f>A10*$D$8</f>
        <v>0</v>
      </c>
      <c r="E10" s="12">
        <f>$E$8*13</f>
        <v>0</v>
      </c>
      <c r="F10" s="25">
        <f>C10*365*24*$F$8</f>
        <v>198296.61599999998</v>
      </c>
      <c r="G10" s="25">
        <f>A10*$G$8</f>
        <v>512177</v>
      </c>
      <c r="H10" s="12">
        <f>SUM(D10:G10)</f>
        <v>710473.61599999992</v>
      </c>
      <c r="I10" s="12">
        <f>H10*1.23</f>
        <v>873882.54767999984</v>
      </c>
      <c r="J10" s="1"/>
    </row>
    <row r="11" spans="1:11" x14ac:dyDescent="0.2">
      <c r="A11" s="2"/>
      <c r="B11" s="2"/>
      <c r="C11" s="2"/>
      <c r="D11" s="2"/>
      <c r="E11" s="6"/>
      <c r="F11" s="2"/>
      <c r="G11" s="2"/>
      <c r="H11" s="2"/>
      <c r="I11" s="2"/>
    </row>
    <row r="12" spans="1:11" x14ac:dyDescent="0.2">
      <c r="A12" s="2"/>
      <c r="B12" s="2"/>
      <c r="C12" s="2"/>
      <c r="D12" s="26"/>
      <c r="E12" s="2"/>
      <c r="F12" s="2"/>
      <c r="G12" s="2"/>
      <c r="H12" s="2"/>
      <c r="I12" s="2"/>
    </row>
    <row r="13" spans="1:11" x14ac:dyDescent="0.2">
      <c r="A13" s="21" t="s">
        <v>0</v>
      </c>
      <c r="B13" s="22" t="s">
        <v>13</v>
      </c>
      <c r="C13" s="3"/>
      <c r="D13" s="2"/>
      <c r="E13" s="2"/>
      <c r="F13" s="2"/>
      <c r="G13" s="2"/>
      <c r="H13" s="2"/>
      <c r="I13" s="2"/>
    </row>
    <row r="14" spans="1:11" ht="12.75" customHeight="1" x14ac:dyDescent="0.2">
      <c r="A14" s="41" t="s">
        <v>1</v>
      </c>
      <c r="B14" s="41" t="s">
        <v>17</v>
      </c>
      <c r="C14" s="42" t="s">
        <v>21</v>
      </c>
      <c r="D14" s="41" t="s">
        <v>2</v>
      </c>
      <c r="E14" s="41" t="s">
        <v>3</v>
      </c>
      <c r="F14" s="49" t="s">
        <v>31</v>
      </c>
      <c r="G14" s="49"/>
      <c r="H14" s="41" t="s">
        <v>4</v>
      </c>
      <c r="I14" s="42" t="s">
        <v>24</v>
      </c>
    </row>
    <row r="15" spans="1:11" x14ac:dyDescent="0.2">
      <c r="A15" s="50"/>
      <c r="B15" s="50"/>
      <c r="C15" s="43"/>
      <c r="D15" s="50"/>
      <c r="E15" s="50"/>
      <c r="F15" s="45" t="s">
        <v>5</v>
      </c>
      <c r="G15" s="45" t="s">
        <v>6</v>
      </c>
      <c r="H15" s="41"/>
      <c r="I15" s="43"/>
    </row>
    <row r="16" spans="1:11" x14ac:dyDescent="0.2">
      <c r="A16" s="50"/>
      <c r="B16" s="50"/>
      <c r="C16" s="43"/>
      <c r="D16" s="50"/>
      <c r="E16" s="50"/>
      <c r="F16" s="46"/>
      <c r="G16" s="46"/>
      <c r="H16" s="41"/>
      <c r="I16" s="43"/>
    </row>
    <row r="17" spans="1:10" x14ac:dyDescent="0.2">
      <c r="A17" s="50"/>
      <c r="B17" s="50"/>
      <c r="C17" s="44"/>
      <c r="D17" s="18"/>
      <c r="E17" s="19"/>
      <c r="F17" s="30">
        <v>6.8300000000000001E-3</v>
      </c>
      <c r="G17" s="30">
        <v>2.3959999999999999E-2</v>
      </c>
      <c r="H17" s="41"/>
      <c r="I17" s="44"/>
      <c r="J17" s="5"/>
    </row>
    <row r="18" spans="1:10" x14ac:dyDescent="0.2">
      <c r="A18" s="9" t="s">
        <v>8</v>
      </c>
      <c r="B18" s="9" t="s">
        <v>18</v>
      </c>
      <c r="C18" s="9" t="s">
        <v>9</v>
      </c>
      <c r="D18" s="9" t="s">
        <v>33</v>
      </c>
      <c r="E18" s="9" t="s">
        <v>32</v>
      </c>
      <c r="F18" s="31" t="s">
        <v>10</v>
      </c>
      <c r="G18" s="31" t="s">
        <v>11</v>
      </c>
      <c r="H18" s="9" t="s">
        <v>12</v>
      </c>
      <c r="I18" s="9" t="s">
        <v>12</v>
      </c>
    </row>
    <row r="19" spans="1:10" x14ac:dyDescent="0.2">
      <c r="A19" s="10">
        <v>2780000</v>
      </c>
      <c r="B19" s="13" t="s">
        <v>26</v>
      </c>
      <c r="C19" s="10">
        <v>988</v>
      </c>
      <c r="D19" s="12">
        <f>A19*$D$17</f>
        <v>0</v>
      </c>
      <c r="E19" s="12">
        <f>$E$17*13</f>
        <v>0</v>
      </c>
      <c r="F19" s="25">
        <f>C19*365*24*$F$17</f>
        <v>59112.830399999999</v>
      </c>
      <c r="G19" s="25">
        <f>A19*$G$17</f>
        <v>66608.800000000003</v>
      </c>
      <c r="H19" s="12">
        <f>SUM(D19:G19)</f>
        <v>125721.63039999999</v>
      </c>
      <c r="I19" s="12">
        <f>H19*1.23</f>
        <v>154637.605392</v>
      </c>
    </row>
    <row r="20" spans="1:10" x14ac:dyDescent="0.2">
      <c r="A20" s="10">
        <v>1690000</v>
      </c>
      <c r="B20" s="13" t="s">
        <v>27</v>
      </c>
      <c r="C20" s="10">
        <v>714</v>
      </c>
      <c r="D20" s="12">
        <f>A20*$D$17</f>
        <v>0</v>
      </c>
      <c r="E20" s="12">
        <f t="shared" ref="E20:E22" si="0">$E$17*13</f>
        <v>0</v>
      </c>
      <c r="F20" s="25">
        <f>C20*365*24*$F$17</f>
        <v>42719.191200000001</v>
      </c>
      <c r="G20" s="25">
        <f>A20*$G$17</f>
        <v>40492.399999999994</v>
      </c>
      <c r="H20" s="12">
        <f>SUM(D20:G20)</f>
        <v>83211.591199999995</v>
      </c>
      <c r="I20" s="12">
        <f t="shared" ref="I20:I21" si="1">H20*1.23</f>
        <v>102350.257176</v>
      </c>
    </row>
    <row r="21" spans="1:10" x14ac:dyDescent="0.2">
      <c r="A21" s="10">
        <v>1510000</v>
      </c>
      <c r="B21" s="13" t="s">
        <v>28</v>
      </c>
      <c r="C21" s="10">
        <v>725</v>
      </c>
      <c r="D21" s="12">
        <f>A21*$D$17</f>
        <v>0</v>
      </c>
      <c r="E21" s="12">
        <f t="shared" si="0"/>
        <v>0</v>
      </c>
      <c r="F21" s="25">
        <f>C21*365*24*$F$17</f>
        <v>43377.33</v>
      </c>
      <c r="G21" s="25">
        <f>A21*$G$17</f>
        <v>36179.599999999999</v>
      </c>
      <c r="H21" s="12">
        <f>SUM(D21:G21)</f>
        <v>79556.929999999993</v>
      </c>
      <c r="I21" s="12">
        <f t="shared" si="1"/>
        <v>97855.023899999986</v>
      </c>
    </row>
    <row r="22" spans="1:10" x14ac:dyDescent="0.2">
      <c r="A22" s="14">
        <f>SUM(A19:A21)</f>
        <v>5980000</v>
      </c>
      <c r="B22" s="15" t="s">
        <v>25</v>
      </c>
      <c r="C22" s="14">
        <f>SUM(C19:C21)</f>
        <v>2427</v>
      </c>
      <c r="D22" s="16">
        <f t="shared" ref="D22:I22" si="2">SUM(D19:D21)</f>
        <v>0</v>
      </c>
      <c r="E22" s="12">
        <f t="shared" si="0"/>
        <v>0</v>
      </c>
      <c r="F22" s="25">
        <f>C22*365*24*$F$17</f>
        <v>145209.35159999999</v>
      </c>
      <c r="G22" s="25">
        <f>A22*$G$17</f>
        <v>143280.79999999999</v>
      </c>
      <c r="H22" s="16">
        <f t="shared" si="2"/>
        <v>288490.15159999998</v>
      </c>
      <c r="I22" s="16">
        <f t="shared" si="2"/>
        <v>354842.88646799995</v>
      </c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10" x14ac:dyDescent="0.2">
      <c r="A24" s="21" t="s">
        <v>0</v>
      </c>
      <c r="B24" s="22" t="s">
        <v>14</v>
      </c>
      <c r="C24" s="3"/>
      <c r="D24" s="2"/>
      <c r="E24" s="2"/>
      <c r="F24" s="2"/>
      <c r="G24" s="2"/>
      <c r="H24" s="2"/>
      <c r="I24" s="2"/>
    </row>
    <row r="25" spans="1:10" x14ac:dyDescent="0.2">
      <c r="A25" s="36" t="s">
        <v>1</v>
      </c>
      <c r="B25" s="36" t="s">
        <v>17</v>
      </c>
      <c r="C25" s="36" t="s">
        <v>21</v>
      </c>
      <c r="D25" s="36" t="s">
        <v>2</v>
      </c>
      <c r="E25" s="36" t="s">
        <v>3</v>
      </c>
      <c r="F25" s="47" t="s">
        <v>31</v>
      </c>
      <c r="G25" s="48"/>
      <c r="H25" s="36" t="s">
        <v>4</v>
      </c>
      <c r="I25" s="36" t="s">
        <v>24</v>
      </c>
    </row>
    <row r="26" spans="1:10" x14ac:dyDescent="0.2">
      <c r="A26" s="37"/>
      <c r="B26" s="37"/>
      <c r="C26" s="37"/>
      <c r="D26" s="37"/>
      <c r="E26" s="37"/>
      <c r="F26" s="39" t="s">
        <v>5</v>
      </c>
      <c r="G26" s="39" t="s">
        <v>6</v>
      </c>
      <c r="H26" s="37"/>
      <c r="I26" s="37"/>
    </row>
    <row r="27" spans="1:10" x14ac:dyDescent="0.2">
      <c r="A27" s="37"/>
      <c r="B27" s="37"/>
      <c r="C27" s="37"/>
      <c r="D27" s="38"/>
      <c r="E27" s="38"/>
      <c r="F27" s="40"/>
      <c r="G27" s="40"/>
      <c r="H27" s="37"/>
      <c r="I27" s="37"/>
    </row>
    <row r="28" spans="1:10" x14ac:dyDescent="0.2">
      <c r="A28" s="38"/>
      <c r="B28" s="38"/>
      <c r="C28" s="38"/>
      <c r="D28" s="18"/>
      <c r="E28" s="19"/>
      <c r="F28" s="30">
        <v>5.6299999999999996E-3</v>
      </c>
      <c r="G28" s="30">
        <v>2.4080000000000001E-2</v>
      </c>
      <c r="H28" s="38"/>
      <c r="I28" s="38"/>
    </row>
    <row r="29" spans="1:10" x14ac:dyDescent="0.2">
      <c r="A29" s="9" t="s">
        <v>8</v>
      </c>
      <c r="B29" s="9" t="s">
        <v>14</v>
      </c>
      <c r="C29" s="9" t="s">
        <v>9</v>
      </c>
      <c r="D29" s="9" t="s">
        <v>33</v>
      </c>
      <c r="E29" s="9" t="s">
        <v>32</v>
      </c>
      <c r="F29" s="31" t="s">
        <v>10</v>
      </c>
      <c r="G29" s="31" t="s">
        <v>11</v>
      </c>
      <c r="H29" s="9" t="s">
        <v>12</v>
      </c>
      <c r="I29" s="9" t="s">
        <v>12</v>
      </c>
    </row>
    <row r="30" spans="1:10" x14ac:dyDescent="0.2">
      <c r="A30" s="10">
        <v>460000</v>
      </c>
      <c r="B30" s="13" t="s">
        <v>20</v>
      </c>
      <c r="C30" s="10">
        <v>198</v>
      </c>
      <c r="D30" s="12">
        <f>A30*$D$28</f>
        <v>0</v>
      </c>
      <c r="E30" s="12">
        <f>$E$28*13</f>
        <v>0</v>
      </c>
      <c r="F30" s="25">
        <f>C30*365*24*$F$28</f>
        <v>9765.1223999999984</v>
      </c>
      <c r="G30" s="25">
        <f>A30*$G$28</f>
        <v>11076.800000000001</v>
      </c>
      <c r="H30" s="12">
        <f>SUM(D30:G30)</f>
        <v>20841.922399999999</v>
      </c>
      <c r="I30" s="12">
        <f>H30*1.23</f>
        <v>25635.564552</v>
      </c>
    </row>
    <row r="31" spans="1:10" x14ac:dyDescent="0.2">
      <c r="A31" s="10">
        <v>590000</v>
      </c>
      <c r="B31" s="13" t="s">
        <v>22</v>
      </c>
      <c r="C31" s="10">
        <v>253</v>
      </c>
      <c r="D31" s="12">
        <f t="shared" ref="D31:D32" si="3">A31*$D$28</f>
        <v>0</v>
      </c>
      <c r="E31" s="12">
        <f t="shared" ref="E31:E32" si="4">$E$28*13</f>
        <v>0</v>
      </c>
      <c r="F31" s="25">
        <f>C31*365*24*$F$28</f>
        <v>12477.6564</v>
      </c>
      <c r="G31" s="25">
        <f>A31*$G$28</f>
        <v>14207.2</v>
      </c>
      <c r="H31" s="12">
        <f>SUM(D31:G31)</f>
        <v>26684.856400000001</v>
      </c>
      <c r="I31" s="12">
        <f t="shared" ref="I31:I32" si="5">H31*1.23</f>
        <v>32822.373372000002</v>
      </c>
    </row>
    <row r="32" spans="1:10" x14ac:dyDescent="0.2">
      <c r="A32" s="10">
        <v>1520000</v>
      </c>
      <c r="B32" s="13" t="s">
        <v>23</v>
      </c>
      <c r="C32" s="10">
        <v>658</v>
      </c>
      <c r="D32" s="12">
        <f t="shared" si="3"/>
        <v>0</v>
      </c>
      <c r="E32" s="12">
        <f t="shared" si="4"/>
        <v>0</v>
      </c>
      <c r="F32" s="25">
        <f>C32*365*24*$F$28</f>
        <v>32451.770399999998</v>
      </c>
      <c r="G32" s="25">
        <f>A32*$G$28</f>
        <v>36601.599999999999</v>
      </c>
      <c r="H32" s="12">
        <f>SUM(D32:G32)</f>
        <v>69053.3704</v>
      </c>
      <c r="I32" s="12">
        <f t="shared" si="5"/>
        <v>84935.645592000001</v>
      </c>
    </row>
    <row r="33" spans="1:10" x14ac:dyDescent="0.2">
      <c r="A33" s="14">
        <f>SUM(A30:A32)</f>
        <v>2570000</v>
      </c>
      <c r="B33" s="15" t="s">
        <v>25</v>
      </c>
      <c r="C33" s="14">
        <f>SUM(C30:C32)</f>
        <v>1109</v>
      </c>
      <c r="D33" s="16">
        <f t="shared" ref="D33:I33" si="6">SUM(D30:D32)</f>
        <v>0</v>
      </c>
      <c r="E33" s="16">
        <f t="shared" si="6"/>
        <v>0</v>
      </c>
      <c r="F33" s="25">
        <f>C33*365*24*$F$28</f>
        <v>54694.549199999994</v>
      </c>
      <c r="G33" s="25">
        <f>A33*$G$28</f>
        <v>61885.599999999999</v>
      </c>
      <c r="H33" s="16">
        <f t="shared" si="6"/>
        <v>116580.1492</v>
      </c>
      <c r="I33" s="16">
        <f t="shared" si="6"/>
        <v>143393.58351600001</v>
      </c>
    </row>
    <row r="34" spans="1:10" x14ac:dyDescent="0.2">
      <c r="A34" s="24"/>
      <c r="B34" s="2"/>
      <c r="C34" s="2"/>
      <c r="D34" s="2"/>
      <c r="E34" s="2"/>
      <c r="F34" s="2"/>
      <c r="H34" s="2"/>
      <c r="I34" s="2"/>
    </row>
    <row r="35" spans="1:10" x14ac:dyDescent="0.2">
      <c r="A35" s="2"/>
      <c r="B35" s="2"/>
      <c r="C35" s="2"/>
      <c r="D35" s="2"/>
      <c r="E35" s="2"/>
      <c r="F35" s="2"/>
      <c r="G35" s="2"/>
      <c r="H35" s="23" t="s">
        <v>15</v>
      </c>
      <c r="I35" s="32">
        <f>SUM(H10,H22,H33)</f>
        <v>1115543.9168</v>
      </c>
    </row>
    <row r="36" spans="1:10" x14ac:dyDescent="0.2">
      <c r="A36" s="7" t="s">
        <v>29</v>
      </c>
      <c r="B36" s="2"/>
      <c r="C36" s="2"/>
      <c r="D36" s="2"/>
      <c r="E36" s="2"/>
      <c r="F36" s="2"/>
      <c r="G36" s="2"/>
      <c r="H36" s="23" t="s">
        <v>16</v>
      </c>
      <c r="I36" s="32">
        <f>I35*1.23</f>
        <v>1372119.0176639999</v>
      </c>
      <c r="J36" s="1"/>
    </row>
    <row r="37" spans="1:10" ht="12.75" customHeight="1" x14ac:dyDescent="0.2">
      <c r="A37" s="33" t="s">
        <v>30</v>
      </c>
      <c r="B37" s="33"/>
      <c r="C37" s="33"/>
      <c r="D37" s="33"/>
      <c r="E37" s="33"/>
      <c r="F37" s="33"/>
      <c r="G37" s="33"/>
    </row>
    <row r="38" spans="1:10" x14ac:dyDescent="0.2">
      <c r="A38" s="33"/>
      <c r="B38" s="33"/>
      <c r="C38" s="33"/>
      <c r="D38" s="33"/>
      <c r="E38" s="33"/>
      <c r="F38" s="33"/>
      <c r="G38" s="33"/>
    </row>
    <row r="39" spans="1:10" x14ac:dyDescent="0.2">
      <c r="A39" s="34" t="s">
        <v>34</v>
      </c>
      <c r="B39" s="35"/>
    </row>
    <row r="40" spans="1:10" x14ac:dyDescent="0.2">
      <c r="A40" s="20"/>
      <c r="B40" s="1" t="s">
        <v>36</v>
      </c>
      <c r="C40" s="1"/>
      <c r="D40" s="1"/>
      <c r="E40" s="1"/>
      <c r="F40" s="2"/>
    </row>
    <row r="41" spans="1:10" x14ac:dyDescent="0.2">
      <c r="H41" s="27"/>
    </row>
    <row r="42" spans="1:10" x14ac:dyDescent="0.2">
      <c r="H42" s="27"/>
    </row>
    <row r="43" spans="1:10" x14ac:dyDescent="0.2">
      <c r="H43" s="27"/>
    </row>
    <row r="44" spans="1:10" x14ac:dyDescent="0.2">
      <c r="H44" s="27"/>
    </row>
    <row r="45" spans="1:10" x14ac:dyDescent="0.2">
      <c r="H45" s="27"/>
    </row>
  </sheetData>
  <mergeCells count="33">
    <mergeCell ref="A2:I2"/>
    <mergeCell ref="H5:H8"/>
    <mergeCell ref="I5:I8"/>
    <mergeCell ref="F6:F7"/>
    <mergeCell ref="G6:G7"/>
    <mergeCell ref="F5:G5"/>
    <mergeCell ref="A5:A8"/>
    <mergeCell ref="B5:B8"/>
    <mergeCell ref="C5:C8"/>
    <mergeCell ref="D5:D7"/>
    <mergeCell ref="E5:E7"/>
    <mergeCell ref="A14:A17"/>
    <mergeCell ref="B14:B17"/>
    <mergeCell ref="C14:C17"/>
    <mergeCell ref="D14:D16"/>
    <mergeCell ref="E14:E16"/>
    <mergeCell ref="H14:H17"/>
    <mergeCell ref="I14:I17"/>
    <mergeCell ref="F15:F16"/>
    <mergeCell ref="G15:G16"/>
    <mergeCell ref="F25:G25"/>
    <mergeCell ref="F14:G14"/>
    <mergeCell ref="A37:G38"/>
    <mergeCell ref="A39:B39"/>
    <mergeCell ref="H25:H28"/>
    <mergeCell ref="I25:I28"/>
    <mergeCell ref="F26:F27"/>
    <mergeCell ref="G26:G27"/>
    <mergeCell ref="A25:A28"/>
    <mergeCell ref="B25:B28"/>
    <mergeCell ref="C25:C28"/>
    <mergeCell ref="D25:D27"/>
    <mergeCell ref="E25:E27"/>
  </mergeCells>
  <hyperlinks>
    <hyperlink ref="A39" r:id="rId1" display="www.psgaz.pl/taryfa"/>
  </hyperlinks>
  <pageMargins left="0.75" right="0.75" top="1" bottom="1" header="0.5" footer="0.5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</dc:creator>
  <cp:lastModifiedBy>Waldek</cp:lastModifiedBy>
  <cp:lastPrinted>2017-10-11T05:25:19Z</cp:lastPrinted>
  <dcterms:created xsi:type="dcterms:W3CDTF">2011-06-02T05:55:25Z</dcterms:created>
  <dcterms:modified xsi:type="dcterms:W3CDTF">2017-10-17T11:53:06Z</dcterms:modified>
</cp:coreProperties>
</file>